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7320" activeTab="0"/>
  </bookViews>
  <sheets>
    <sheet name="A" sheetId="1" r:id="rId1"/>
  </sheets>
  <definedNames>
    <definedName name="EXP">'A'!$C$17</definedName>
    <definedName name="INF">'A'!$C$16</definedName>
    <definedName name="INICAP">'A'!$C$13</definedName>
    <definedName name="INT">'A'!$C$14</definedName>
    <definedName name="TAX">'A'!$C$15</definedName>
  </definedNames>
  <calcPr fullCalcOnLoad="1"/>
</workbook>
</file>

<file path=xl/sharedStrings.xml><?xml version="1.0" encoding="utf-8"?>
<sst xmlns="http://schemas.openxmlformats.org/spreadsheetml/2006/main" count="34" uniqueCount="31">
  <si>
    <t>Hypothetical Retirement Scenario</t>
  </si>
  <si>
    <t xml:space="preserve">Initial Age: </t>
  </si>
  <si>
    <t>Initial Capital:</t>
  </si>
  <si>
    <t>Interest Rate Earned:</t>
  </si>
  <si>
    <t>Tax Rate Paid:</t>
  </si>
  <si>
    <t>Inflation Rate:</t>
  </si>
  <si>
    <t>Annual Expenditure:</t>
  </si>
  <si>
    <t>Beginning</t>
  </si>
  <si>
    <t>Interest</t>
  </si>
  <si>
    <t>Other</t>
  </si>
  <si>
    <t>Total</t>
  </si>
  <si>
    <t>Tax</t>
  </si>
  <si>
    <t>Annual</t>
  </si>
  <si>
    <t>Unusual</t>
  </si>
  <si>
    <t>Ending</t>
  </si>
  <si>
    <t>Notes</t>
  </si>
  <si>
    <t>Age</t>
  </si>
  <si>
    <t>Year</t>
  </si>
  <si>
    <t>Capital</t>
  </si>
  <si>
    <t>Earned</t>
  </si>
  <si>
    <t>Income</t>
  </si>
  <si>
    <t>Paid</t>
  </si>
  <si>
    <t>Spending</t>
  </si>
  <si>
    <t>A FREE spreadsheet from Mortgage-investments.com</t>
  </si>
  <si>
    <t>The purpose of this spreadsheet is to show how long a fixed sum of money will last before it is gone.</t>
  </si>
  <si>
    <t>You can set your starting age, the amount you start with, the interest rate earned, inflation, tax rate and annual expenditure.</t>
  </si>
  <si>
    <t>You are welcome to forward this spreadsheet to friends and clients in it's entirety including the heading and footer.</t>
  </si>
  <si>
    <t>http://www.mortgage-investments.com</t>
  </si>
  <si>
    <t>Starting year:</t>
  </si>
  <si>
    <t>Copyright 2001 ©</t>
  </si>
  <si>
    <t>The #1 web site in the USA for seller financing, private mortgages and hard money loans.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</si>
</sst>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20" applyAlignment="1">
      <alignment/>
    </xf>
    <xf numFmtId="0" fontId="4" fillId="0" borderId="0" xfId="0" applyFont="1" applyAlignment="1">
      <alignment horizontal="left"/>
    </xf>
    <xf numFmtId="0" fontId="4" fillId="0" borderId="0" xfId="0" applyAlignment="1" applyProtection="1">
      <alignment/>
      <protection hidden="1"/>
    </xf>
    <xf numFmtId="3" fontId="4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2" borderId="0" xfId="0" applyFill="1" applyAlignment="1" applyProtection="1">
      <alignment/>
      <protection locked="0"/>
    </xf>
    <xf numFmtId="3" fontId="4" fillId="2" borderId="0" xfId="0" applyFill="1" applyAlignment="1" applyProtection="1">
      <alignment/>
      <protection locked="0"/>
    </xf>
    <xf numFmtId="10" fontId="4" fillId="2" borderId="0" xfId="0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rtgage-investment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1"/>
  <sheetViews>
    <sheetView tabSelected="1" workbookViewId="0" topLeftCell="A1">
      <selection activeCell="A1" sqref="A1"/>
    </sheetView>
  </sheetViews>
  <sheetFormatPr defaultColWidth="9.140625" defaultRowHeight="12.75"/>
  <cols>
    <col min="1" max="2" width="11.421875" style="0" customWidth="1"/>
    <col min="3" max="3" width="16.7109375" style="0" customWidth="1"/>
    <col min="4" max="4" width="11.421875" style="0" customWidth="1"/>
    <col min="5" max="5" width="10.7109375" style="0" hidden="1" customWidth="1"/>
    <col min="6" max="7" width="11.421875" style="0" customWidth="1"/>
    <col min="8" max="8" width="12.7109375" style="0" customWidth="1"/>
    <col min="9" max="9" width="10.7109375" style="0" hidden="1" customWidth="1"/>
    <col min="10" max="10" width="15.7109375" style="0" customWidth="1"/>
    <col min="11" max="11" width="10.7109375" style="0" hidden="1" customWidth="1"/>
    <col min="12" max="16384" width="11.421875" style="0" customWidth="1"/>
  </cols>
  <sheetData>
    <row r="1" spans="1:7" ht="15">
      <c r="A1" s="2" t="s">
        <v>23</v>
      </c>
      <c r="G1" s="3" t="s">
        <v>27</v>
      </c>
    </row>
    <row r="2" spans="1:3" ht="12.75">
      <c r="A2" t="s">
        <v>29</v>
      </c>
      <c r="C2" t="s">
        <v>30</v>
      </c>
    </row>
    <row r="4" ht="12.75">
      <c r="A4" t="s">
        <v>24</v>
      </c>
    </row>
    <row r="5" ht="12.75">
      <c r="A5" t="s">
        <v>25</v>
      </c>
    </row>
    <row r="7" ht="12.75">
      <c r="A7" t="s">
        <v>26</v>
      </c>
    </row>
    <row r="9" ht="15">
      <c r="A9" s="1" t="s">
        <v>0</v>
      </c>
    </row>
    <row r="11" spans="1:3" ht="15">
      <c r="A11" s="1" t="s">
        <v>1</v>
      </c>
      <c r="C11" s="8">
        <v>65</v>
      </c>
    </row>
    <row r="12" spans="1:3" ht="15">
      <c r="A12" s="4" t="s">
        <v>28</v>
      </c>
      <c r="C12" s="8">
        <v>2004</v>
      </c>
    </row>
    <row r="13" spans="1:3" ht="15">
      <c r="A13" s="1" t="s">
        <v>2</v>
      </c>
      <c r="C13" s="9">
        <v>1500000</v>
      </c>
    </row>
    <row r="14" spans="1:3" ht="15">
      <c r="A14" s="1" t="s">
        <v>3</v>
      </c>
      <c r="C14" s="10">
        <v>0.06</v>
      </c>
    </row>
    <row r="15" spans="1:3" ht="15">
      <c r="A15" s="1" t="s">
        <v>4</v>
      </c>
      <c r="C15" s="10">
        <v>0.25</v>
      </c>
    </row>
    <row r="16" spans="1:3" ht="15">
      <c r="A16" s="1" t="s">
        <v>5</v>
      </c>
      <c r="C16" s="10">
        <v>0.04</v>
      </c>
    </row>
    <row r="17" spans="1:3" ht="15">
      <c r="A17" s="1" t="s">
        <v>6</v>
      </c>
      <c r="C17" s="9">
        <v>75000</v>
      </c>
    </row>
    <row r="19" spans="3:11" ht="15">
      <c r="C19" s="1" t="s">
        <v>7</v>
      </c>
      <c r="D19" s="1" t="s">
        <v>8</v>
      </c>
      <c r="E19" s="1" t="s">
        <v>9</v>
      </c>
      <c r="F19" s="1" t="s">
        <v>10</v>
      </c>
      <c r="G19" s="1" t="s">
        <v>11</v>
      </c>
      <c r="H19" s="1" t="s">
        <v>12</v>
      </c>
      <c r="I19" s="1" t="s">
        <v>13</v>
      </c>
      <c r="J19" s="1" t="s">
        <v>14</v>
      </c>
      <c r="K19" s="1" t="s">
        <v>15</v>
      </c>
    </row>
    <row r="20" spans="1:10" ht="15">
      <c r="A20" s="1" t="s">
        <v>16</v>
      </c>
      <c r="B20" s="1" t="s">
        <v>17</v>
      </c>
      <c r="C20" s="1" t="s">
        <v>18</v>
      </c>
      <c r="D20" s="1" t="s">
        <v>19</v>
      </c>
      <c r="E20" s="1" t="s">
        <v>20</v>
      </c>
      <c r="F20" s="1" t="s">
        <v>20</v>
      </c>
      <c r="G20" s="1" t="s">
        <v>21</v>
      </c>
      <c r="H20" s="1" t="s">
        <v>22</v>
      </c>
      <c r="I20" s="1" t="s">
        <v>22</v>
      </c>
      <c r="J20" s="1" t="s">
        <v>18</v>
      </c>
    </row>
    <row r="22" spans="1:10" ht="15">
      <c r="A22" s="5">
        <f>C11</f>
        <v>65</v>
      </c>
      <c r="B22" s="5">
        <f>C12</f>
        <v>2004</v>
      </c>
      <c r="C22" s="6">
        <f>INICAP</f>
        <v>1500000</v>
      </c>
      <c r="D22" s="6">
        <f aca="true" t="shared" si="0" ref="D22:D53">C22*INT</f>
        <v>90000</v>
      </c>
      <c r="E22" s="7"/>
      <c r="F22" s="6">
        <f aca="true" t="shared" si="1" ref="F22:F53">D22+E22</f>
        <v>90000</v>
      </c>
      <c r="G22" s="6">
        <f aca="true" t="shared" si="2" ref="G22:G53">F22*TAX</f>
        <v>22500</v>
      </c>
      <c r="H22" s="6">
        <f>EXP</f>
        <v>75000</v>
      </c>
      <c r="I22" s="7"/>
      <c r="J22" s="6">
        <f aca="true" t="shared" si="3" ref="J22:J53">C22+F22-G22-H22-I22</f>
        <v>1492500</v>
      </c>
    </row>
    <row r="23" spans="1:10" ht="15">
      <c r="A23" s="5">
        <f aca="true" t="shared" si="4" ref="A23:A54">A22+1</f>
        <v>66</v>
      </c>
      <c r="B23" s="5">
        <f aca="true" t="shared" si="5" ref="B23:B54">B22+1</f>
        <v>2005</v>
      </c>
      <c r="C23" s="6">
        <f aca="true" t="shared" si="6" ref="C23:C54">IF(J22&gt;0,J22,NA())</f>
        <v>1492500</v>
      </c>
      <c r="D23" s="6">
        <f t="shared" si="0"/>
        <v>89550</v>
      </c>
      <c r="E23" s="7"/>
      <c r="F23" s="6">
        <f t="shared" si="1"/>
        <v>89550</v>
      </c>
      <c r="G23" s="6">
        <f t="shared" si="2"/>
        <v>22387.5</v>
      </c>
      <c r="H23" s="6">
        <f aca="true" t="shared" si="7" ref="H23:H54">H22*(1+INF)</f>
        <v>78000</v>
      </c>
      <c r="I23" s="7"/>
      <c r="J23" s="6">
        <f t="shared" si="3"/>
        <v>1481662.5</v>
      </c>
    </row>
    <row r="24" spans="1:10" ht="15">
      <c r="A24" s="5">
        <f t="shared" si="4"/>
        <v>67</v>
      </c>
      <c r="B24" s="5">
        <f t="shared" si="5"/>
        <v>2006</v>
      </c>
      <c r="C24" s="6">
        <f t="shared" si="6"/>
        <v>1481662.5</v>
      </c>
      <c r="D24" s="6">
        <f t="shared" si="0"/>
        <v>88899.75</v>
      </c>
      <c r="E24" s="7"/>
      <c r="F24" s="6">
        <f t="shared" si="1"/>
        <v>88899.75</v>
      </c>
      <c r="G24" s="6">
        <f t="shared" si="2"/>
        <v>22224.9375</v>
      </c>
      <c r="H24" s="6">
        <f t="shared" si="7"/>
        <v>81120</v>
      </c>
      <c r="I24" s="7"/>
      <c r="J24" s="6">
        <f t="shared" si="3"/>
        <v>1467217.3125</v>
      </c>
    </row>
    <row r="25" spans="1:10" ht="15">
      <c r="A25" s="5">
        <f t="shared" si="4"/>
        <v>68</v>
      </c>
      <c r="B25" s="5">
        <f t="shared" si="5"/>
        <v>2007</v>
      </c>
      <c r="C25" s="6">
        <f t="shared" si="6"/>
        <v>1467217.3125</v>
      </c>
      <c r="D25" s="6">
        <f t="shared" si="0"/>
        <v>88033.03874999999</v>
      </c>
      <c r="E25" s="7"/>
      <c r="F25" s="6">
        <f t="shared" si="1"/>
        <v>88033.03874999999</v>
      </c>
      <c r="G25" s="6">
        <f t="shared" si="2"/>
        <v>22008.259687499998</v>
      </c>
      <c r="H25" s="6">
        <f t="shared" si="7"/>
        <v>84364.8</v>
      </c>
      <c r="I25" s="7"/>
      <c r="J25" s="6">
        <f t="shared" si="3"/>
        <v>1448877.2915625</v>
      </c>
    </row>
    <row r="26" spans="1:10" ht="15">
      <c r="A26" s="5">
        <f t="shared" si="4"/>
        <v>69</v>
      </c>
      <c r="B26" s="5">
        <f t="shared" si="5"/>
        <v>2008</v>
      </c>
      <c r="C26" s="6">
        <f t="shared" si="6"/>
        <v>1448877.2915625</v>
      </c>
      <c r="D26" s="6">
        <f t="shared" si="0"/>
        <v>86932.63749375</v>
      </c>
      <c r="E26" s="7"/>
      <c r="F26" s="6">
        <f t="shared" si="1"/>
        <v>86932.63749375</v>
      </c>
      <c r="G26" s="6">
        <f t="shared" si="2"/>
        <v>21733.1593734375</v>
      </c>
      <c r="H26" s="6">
        <f t="shared" si="7"/>
        <v>87739.392</v>
      </c>
      <c r="I26" s="7"/>
      <c r="J26" s="6">
        <f t="shared" si="3"/>
        <v>1426337.3776828125</v>
      </c>
    </row>
    <row r="27" spans="1:10" ht="15">
      <c r="A27" s="5">
        <f t="shared" si="4"/>
        <v>70</v>
      </c>
      <c r="B27" s="5">
        <f t="shared" si="5"/>
        <v>2009</v>
      </c>
      <c r="C27" s="6">
        <f t="shared" si="6"/>
        <v>1426337.3776828125</v>
      </c>
      <c r="D27" s="6">
        <f t="shared" si="0"/>
        <v>85580.24266096875</v>
      </c>
      <c r="E27" s="7"/>
      <c r="F27" s="6">
        <f t="shared" si="1"/>
        <v>85580.24266096875</v>
      </c>
      <c r="G27" s="6">
        <f t="shared" si="2"/>
        <v>21395.06066524219</v>
      </c>
      <c r="H27" s="6">
        <f t="shared" si="7"/>
        <v>91248.96768000002</v>
      </c>
      <c r="I27" s="7"/>
      <c r="J27" s="6">
        <f t="shared" si="3"/>
        <v>1399273.5919985392</v>
      </c>
    </row>
    <row r="28" spans="1:10" ht="15">
      <c r="A28" s="5">
        <f t="shared" si="4"/>
        <v>71</v>
      </c>
      <c r="B28" s="5">
        <f t="shared" si="5"/>
        <v>2010</v>
      </c>
      <c r="C28" s="6">
        <f t="shared" si="6"/>
        <v>1399273.5919985392</v>
      </c>
      <c r="D28" s="6">
        <f t="shared" si="0"/>
        <v>83956.41551991235</v>
      </c>
      <c r="E28" s="7"/>
      <c r="F28" s="6">
        <f t="shared" si="1"/>
        <v>83956.41551991235</v>
      </c>
      <c r="G28" s="6">
        <f t="shared" si="2"/>
        <v>20989.103879978087</v>
      </c>
      <c r="H28" s="6">
        <f t="shared" si="7"/>
        <v>94898.92638720002</v>
      </c>
      <c r="I28" s="7"/>
      <c r="J28" s="6">
        <f t="shared" si="3"/>
        <v>1367341.977251273</v>
      </c>
    </row>
    <row r="29" spans="1:10" ht="15">
      <c r="A29" s="5">
        <f t="shared" si="4"/>
        <v>72</v>
      </c>
      <c r="B29" s="5">
        <f t="shared" si="5"/>
        <v>2011</v>
      </c>
      <c r="C29" s="6">
        <f t="shared" si="6"/>
        <v>1367341.977251273</v>
      </c>
      <c r="D29" s="6">
        <f t="shared" si="0"/>
        <v>82040.51863507638</v>
      </c>
      <c r="E29" s="7"/>
      <c r="F29" s="6">
        <f t="shared" si="1"/>
        <v>82040.51863507638</v>
      </c>
      <c r="G29" s="6">
        <f t="shared" si="2"/>
        <v>20510.129658769096</v>
      </c>
      <c r="H29" s="6">
        <f t="shared" si="7"/>
        <v>98694.88344268802</v>
      </c>
      <c r="I29" s="7"/>
      <c r="J29" s="6">
        <f t="shared" si="3"/>
        <v>1330177.4827848924</v>
      </c>
    </row>
    <row r="30" spans="1:10" ht="15">
      <c r="A30" s="5">
        <f t="shared" si="4"/>
        <v>73</v>
      </c>
      <c r="B30" s="5">
        <f t="shared" si="5"/>
        <v>2012</v>
      </c>
      <c r="C30" s="6">
        <f t="shared" si="6"/>
        <v>1330177.4827848924</v>
      </c>
      <c r="D30" s="6">
        <f t="shared" si="0"/>
        <v>79810.64896709354</v>
      </c>
      <c r="E30" s="7"/>
      <c r="F30" s="6">
        <f t="shared" si="1"/>
        <v>79810.64896709354</v>
      </c>
      <c r="G30" s="6">
        <f t="shared" si="2"/>
        <v>19952.662241773385</v>
      </c>
      <c r="H30" s="6">
        <f t="shared" si="7"/>
        <v>102642.67878039554</v>
      </c>
      <c r="I30" s="7"/>
      <c r="J30" s="6">
        <f t="shared" si="3"/>
        <v>1287392.790729817</v>
      </c>
    </row>
    <row r="31" spans="1:10" ht="15">
      <c r="A31" s="5">
        <f t="shared" si="4"/>
        <v>74</v>
      </c>
      <c r="B31" s="5">
        <f t="shared" si="5"/>
        <v>2013</v>
      </c>
      <c r="C31" s="6">
        <f t="shared" si="6"/>
        <v>1287392.790729817</v>
      </c>
      <c r="D31" s="6">
        <f t="shared" si="0"/>
        <v>77243.56744378901</v>
      </c>
      <c r="E31" s="7"/>
      <c r="F31" s="6">
        <f t="shared" si="1"/>
        <v>77243.56744378901</v>
      </c>
      <c r="G31" s="6">
        <f t="shared" si="2"/>
        <v>19310.891860947253</v>
      </c>
      <c r="H31" s="6">
        <f t="shared" si="7"/>
        <v>106748.38593161137</v>
      </c>
      <c r="I31" s="7"/>
      <c r="J31" s="6">
        <f t="shared" si="3"/>
        <v>1238577.0803810474</v>
      </c>
    </row>
    <row r="32" spans="1:10" ht="15">
      <c r="A32" s="5">
        <f t="shared" si="4"/>
        <v>75</v>
      </c>
      <c r="B32" s="5">
        <f t="shared" si="5"/>
        <v>2014</v>
      </c>
      <c r="C32" s="6">
        <f t="shared" si="6"/>
        <v>1238577.0803810474</v>
      </c>
      <c r="D32" s="6">
        <f t="shared" si="0"/>
        <v>74314.62482286284</v>
      </c>
      <c r="E32" s="7"/>
      <c r="F32" s="6">
        <f t="shared" si="1"/>
        <v>74314.62482286284</v>
      </c>
      <c r="G32" s="6">
        <f t="shared" si="2"/>
        <v>18578.65620571571</v>
      </c>
      <c r="H32" s="6">
        <f t="shared" si="7"/>
        <v>111018.32136887583</v>
      </c>
      <c r="I32" s="7"/>
      <c r="J32" s="6">
        <f t="shared" si="3"/>
        <v>1183294.7276293188</v>
      </c>
    </row>
    <row r="33" spans="1:10" ht="15">
      <c r="A33" s="5">
        <f t="shared" si="4"/>
        <v>76</v>
      </c>
      <c r="B33" s="5">
        <f t="shared" si="5"/>
        <v>2015</v>
      </c>
      <c r="C33" s="6">
        <f t="shared" si="6"/>
        <v>1183294.7276293188</v>
      </c>
      <c r="D33" s="6">
        <f t="shared" si="0"/>
        <v>70997.68365775913</v>
      </c>
      <c r="E33" s="7"/>
      <c r="F33" s="6">
        <f t="shared" si="1"/>
        <v>70997.68365775913</v>
      </c>
      <c r="G33" s="6">
        <f t="shared" si="2"/>
        <v>17749.420914439783</v>
      </c>
      <c r="H33" s="6">
        <f t="shared" si="7"/>
        <v>115459.05422363087</v>
      </c>
      <c r="I33" s="7"/>
      <c r="J33" s="6">
        <f t="shared" si="3"/>
        <v>1121083.9361490074</v>
      </c>
    </row>
    <row r="34" spans="1:10" ht="15">
      <c r="A34" s="5">
        <f t="shared" si="4"/>
        <v>77</v>
      </c>
      <c r="B34" s="5">
        <f t="shared" si="5"/>
        <v>2016</v>
      </c>
      <c r="C34" s="6">
        <f t="shared" si="6"/>
        <v>1121083.9361490074</v>
      </c>
      <c r="D34" s="6">
        <f t="shared" si="0"/>
        <v>67265.03616894044</v>
      </c>
      <c r="E34" s="7"/>
      <c r="F34" s="6">
        <f t="shared" si="1"/>
        <v>67265.03616894044</v>
      </c>
      <c r="G34" s="6">
        <f t="shared" si="2"/>
        <v>16816.25904223511</v>
      </c>
      <c r="H34" s="6">
        <f t="shared" si="7"/>
        <v>120077.41639257611</v>
      </c>
      <c r="I34" s="7"/>
      <c r="J34" s="6">
        <f t="shared" si="3"/>
        <v>1051455.2968831365</v>
      </c>
    </row>
    <row r="35" spans="1:10" ht="15">
      <c r="A35" s="5">
        <f t="shared" si="4"/>
        <v>78</v>
      </c>
      <c r="B35" s="5">
        <f t="shared" si="5"/>
        <v>2017</v>
      </c>
      <c r="C35" s="6">
        <f t="shared" si="6"/>
        <v>1051455.2968831365</v>
      </c>
      <c r="D35" s="6">
        <f t="shared" si="0"/>
        <v>63087.317812988185</v>
      </c>
      <c r="E35" s="7"/>
      <c r="F35" s="6">
        <f t="shared" si="1"/>
        <v>63087.317812988185</v>
      </c>
      <c r="G35" s="6">
        <f t="shared" si="2"/>
        <v>15771.829453247046</v>
      </c>
      <c r="H35" s="6">
        <f t="shared" si="7"/>
        <v>124880.51304827916</v>
      </c>
      <c r="I35" s="7"/>
      <c r="J35" s="6">
        <f t="shared" si="3"/>
        <v>973890.2721945983</v>
      </c>
    </row>
    <row r="36" spans="1:10" ht="15">
      <c r="A36" s="5">
        <f t="shared" si="4"/>
        <v>79</v>
      </c>
      <c r="B36" s="5">
        <f t="shared" si="5"/>
        <v>2018</v>
      </c>
      <c r="C36" s="6">
        <f t="shared" si="6"/>
        <v>973890.2721945983</v>
      </c>
      <c r="D36" s="6">
        <f t="shared" si="0"/>
        <v>58433.4163316759</v>
      </c>
      <c r="E36" s="7"/>
      <c r="F36" s="6">
        <f t="shared" si="1"/>
        <v>58433.4163316759</v>
      </c>
      <c r="G36" s="6">
        <f t="shared" si="2"/>
        <v>14608.354082918975</v>
      </c>
      <c r="H36" s="6">
        <f t="shared" si="7"/>
        <v>129875.73357021033</v>
      </c>
      <c r="I36" s="7"/>
      <c r="J36" s="6">
        <f t="shared" si="3"/>
        <v>887839.600873145</v>
      </c>
    </row>
    <row r="37" spans="1:10" ht="15">
      <c r="A37" s="5">
        <f t="shared" si="4"/>
        <v>80</v>
      </c>
      <c r="B37" s="5">
        <f t="shared" si="5"/>
        <v>2019</v>
      </c>
      <c r="C37" s="6">
        <f t="shared" si="6"/>
        <v>887839.600873145</v>
      </c>
      <c r="D37" s="6">
        <f t="shared" si="0"/>
        <v>53270.3760523887</v>
      </c>
      <c r="E37" s="7"/>
      <c r="F37" s="6">
        <f t="shared" si="1"/>
        <v>53270.3760523887</v>
      </c>
      <c r="G37" s="6">
        <f t="shared" si="2"/>
        <v>13317.594013097176</v>
      </c>
      <c r="H37" s="6">
        <f t="shared" si="7"/>
        <v>135070.76291301876</v>
      </c>
      <c r="I37" s="7"/>
      <c r="J37" s="6">
        <f t="shared" si="3"/>
        <v>792721.6199994178</v>
      </c>
    </row>
    <row r="38" spans="1:10" ht="15">
      <c r="A38" s="5">
        <f t="shared" si="4"/>
        <v>81</v>
      </c>
      <c r="B38" s="5">
        <f t="shared" si="5"/>
        <v>2020</v>
      </c>
      <c r="C38" s="6">
        <f t="shared" si="6"/>
        <v>792721.6199994178</v>
      </c>
      <c r="D38" s="6">
        <f t="shared" si="0"/>
        <v>47563.29719996507</v>
      </c>
      <c r="E38" s="7"/>
      <c r="F38" s="6">
        <f t="shared" si="1"/>
        <v>47563.29719996507</v>
      </c>
      <c r="G38" s="6">
        <f t="shared" si="2"/>
        <v>11890.824299991267</v>
      </c>
      <c r="H38" s="6">
        <f t="shared" si="7"/>
        <v>140473.5934295395</v>
      </c>
      <c r="I38" s="7"/>
      <c r="J38" s="6">
        <f t="shared" si="3"/>
        <v>687920.4994698522</v>
      </c>
    </row>
    <row r="39" spans="1:10" ht="15">
      <c r="A39" s="5">
        <f t="shared" si="4"/>
        <v>82</v>
      </c>
      <c r="B39" s="5">
        <f t="shared" si="5"/>
        <v>2021</v>
      </c>
      <c r="C39" s="6">
        <f t="shared" si="6"/>
        <v>687920.4994698522</v>
      </c>
      <c r="D39" s="6">
        <f t="shared" si="0"/>
        <v>41275.22996819113</v>
      </c>
      <c r="E39" s="7"/>
      <c r="F39" s="6">
        <f t="shared" si="1"/>
        <v>41275.22996819113</v>
      </c>
      <c r="G39" s="6">
        <f t="shared" si="2"/>
        <v>10318.807492047783</v>
      </c>
      <c r="H39" s="6">
        <f t="shared" si="7"/>
        <v>146092.53716672107</v>
      </c>
      <c r="I39" s="7"/>
      <c r="J39" s="6">
        <f t="shared" si="3"/>
        <v>572784.3847792745</v>
      </c>
    </row>
    <row r="40" spans="1:10" ht="15">
      <c r="A40" s="5">
        <f t="shared" si="4"/>
        <v>83</v>
      </c>
      <c r="B40" s="5">
        <f t="shared" si="5"/>
        <v>2022</v>
      </c>
      <c r="C40" s="6">
        <f t="shared" si="6"/>
        <v>572784.3847792745</v>
      </c>
      <c r="D40" s="6">
        <f t="shared" si="0"/>
        <v>34367.06308675647</v>
      </c>
      <c r="E40" s="7"/>
      <c r="F40" s="6">
        <f t="shared" si="1"/>
        <v>34367.06308675647</v>
      </c>
      <c r="G40" s="6">
        <f t="shared" si="2"/>
        <v>8591.765771689117</v>
      </c>
      <c r="H40" s="6">
        <f t="shared" si="7"/>
        <v>151936.2386533899</v>
      </c>
      <c r="I40" s="7"/>
      <c r="J40" s="6">
        <f t="shared" si="3"/>
        <v>446623.44344095193</v>
      </c>
    </row>
    <row r="41" spans="1:10" ht="15">
      <c r="A41" s="5">
        <f t="shared" si="4"/>
        <v>84</v>
      </c>
      <c r="B41" s="5">
        <f t="shared" si="5"/>
        <v>2023</v>
      </c>
      <c r="C41" s="6">
        <f t="shared" si="6"/>
        <v>446623.44344095193</v>
      </c>
      <c r="D41" s="6">
        <f t="shared" si="0"/>
        <v>26797.406606457116</v>
      </c>
      <c r="E41" s="7"/>
      <c r="F41" s="6">
        <f t="shared" si="1"/>
        <v>26797.406606457116</v>
      </c>
      <c r="G41" s="6">
        <f t="shared" si="2"/>
        <v>6699.351651614279</v>
      </c>
      <c r="H41" s="6">
        <f t="shared" si="7"/>
        <v>158013.68819952552</v>
      </c>
      <c r="I41" s="7"/>
      <c r="J41" s="6">
        <f t="shared" si="3"/>
        <v>308707.81019626925</v>
      </c>
    </row>
    <row r="42" spans="1:10" ht="15">
      <c r="A42" s="5">
        <f t="shared" si="4"/>
        <v>85</v>
      </c>
      <c r="B42" s="5">
        <f t="shared" si="5"/>
        <v>2024</v>
      </c>
      <c r="C42" s="6">
        <f t="shared" si="6"/>
        <v>308707.81019626925</v>
      </c>
      <c r="D42" s="6">
        <f t="shared" si="0"/>
        <v>18522.468611776156</v>
      </c>
      <c r="E42" s="7"/>
      <c r="F42" s="6">
        <f t="shared" si="1"/>
        <v>18522.468611776156</v>
      </c>
      <c r="G42" s="6">
        <f t="shared" si="2"/>
        <v>4630.617152944039</v>
      </c>
      <c r="H42" s="6">
        <f t="shared" si="7"/>
        <v>164334.23572750654</v>
      </c>
      <c r="I42" s="7"/>
      <c r="J42" s="6">
        <f t="shared" si="3"/>
        <v>158265.4259275948</v>
      </c>
    </row>
    <row r="43" spans="1:10" ht="15">
      <c r="A43" s="5">
        <f t="shared" si="4"/>
        <v>86</v>
      </c>
      <c r="B43" s="5">
        <f t="shared" si="5"/>
        <v>2025</v>
      </c>
      <c r="C43" s="6">
        <f t="shared" si="6"/>
        <v>158265.4259275948</v>
      </c>
      <c r="D43" s="6">
        <f t="shared" si="0"/>
        <v>9495.925555655687</v>
      </c>
      <c r="E43" s="7"/>
      <c r="F43" s="6">
        <f t="shared" si="1"/>
        <v>9495.925555655687</v>
      </c>
      <c r="G43" s="6">
        <f t="shared" si="2"/>
        <v>2373.981388913922</v>
      </c>
      <c r="H43" s="6">
        <f t="shared" si="7"/>
        <v>170907.60515660682</v>
      </c>
      <c r="I43" s="7"/>
      <c r="J43" s="6">
        <f t="shared" si="3"/>
        <v>-5520.23506227028</v>
      </c>
    </row>
    <row r="44" spans="1:10" ht="15">
      <c r="A44" s="5">
        <f t="shared" si="4"/>
        <v>87</v>
      </c>
      <c r="B44" s="5">
        <f t="shared" si="5"/>
        <v>2026</v>
      </c>
      <c r="C44" s="6" t="e">
        <f t="shared" si="6"/>
        <v>#N/A</v>
      </c>
      <c r="D44" s="6" t="e">
        <f t="shared" si="0"/>
        <v>#N/A</v>
      </c>
      <c r="E44" s="7"/>
      <c r="F44" s="6" t="e">
        <f t="shared" si="1"/>
        <v>#N/A</v>
      </c>
      <c r="G44" s="6" t="e">
        <f t="shared" si="2"/>
        <v>#N/A</v>
      </c>
      <c r="H44" s="6">
        <f t="shared" si="7"/>
        <v>177743.9093628711</v>
      </c>
      <c r="I44" s="7"/>
      <c r="J44" s="6" t="e">
        <f t="shared" si="3"/>
        <v>#N/A</v>
      </c>
    </row>
    <row r="45" spans="1:10" ht="15">
      <c r="A45" s="5">
        <f t="shared" si="4"/>
        <v>88</v>
      </c>
      <c r="B45" s="5">
        <f t="shared" si="5"/>
        <v>2027</v>
      </c>
      <c r="C45" s="6" t="e">
        <f t="shared" si="6"/>
        <v>#N/A</v>
      </c>
      <c r="D45" s="6" t="e">
        <f t="shared" si="0"/>
        <v>#N/A</v>
      </c>
      <c r="E45" s="7"/>
      <c r="F45" s="6" t="e">
        <f t="shared" si="1"/>
        <v>#N/A</v>
      </c>
      <c r="G45" s="6" t="e">
        <f t="shared" si="2"/>
        <v>#N/A</v>
      </c>
      <c r="H45" s="6">
        <f t="shared" si="7"/>
        <v>184853.66573738595</v>
      </c>
      <c r="I45" s="7"/>
      <c r="J45" s="6" t="e">
        <f t="shared" si="3"/>
        <v>#N/A</v>
      </c>
    </row>
    <row r="46" spans="1:10" ht="15">
      <c r="A46" s="5">
        <f t="shared" si="4"/>
        <v>89</v>
      </c>
      <c r="B46" s="5">
        <f t="shared" si="5"/>
        <v>2028</v>
      </c>
      <c r="C46" s="6" t="e">
        <f t="shared" si="6"/>
        <v>#N/A</v>
      </c>
      <c r="D46" s="6" t="e">
        <f t="shared" si="0"/>
        <v>#N/A</v>
      </c>
      <c r="E46" s="7"/>
      <c r="F46" s="6" t="e">
        <f t="shared" si="1"/>
        <v>#N/A</v>
      </c>
      <c r="G46" s="6" t="e">
        <f t="shared" si="2"/>
        <v>#N/A</v>
      </c>
      <c r="H46" s="6">
        <f t="shared" si="7"/>
        <v>192247.8123668814</v>
      </c>
      <c r="I46" s="7"/>
      <c r="J46" s="6" t="e">
        <f t="shared" si="3"/>
        <v>#N/A</v>
      </c>
    </row>
    <row r="47" spans="1:10" ht="15">
      <c r="A47" s="5">
        <f t="shared" si="4"/>
        <v>90</v>
      </c>
      <c r="B47" s="5">
        <f t="shared" si="5"/>
        <v>2029</v>
      </c>
      <c r="C47" s="6" t="e">
        <f t="shared" si="6"/>
        <v>#N/A</v>
      </c>
      <c r="D47" s="6" t="e">
        <f t="shared" si="0"/>
        <v>#N/A</v>
      </c>
      <c r="E47" s="7"/>
      <c r="F47" s="6" t="e">
        <f t="shared" si="1"/>
        <v>#N/A</v>
      </c>
      <c r="G47" s="6" t="e">
        <f t="shared" si="2"/>
        <v>#N/A</v>
      </c>
      <c r="H47" s="6">
        <f t="shared" si="7"/>
        <v>199937.72486155666</v>
      </c>
      <c r="I47" s="7"/>
      <c r="J47" s="6" t="e">
        <f t="shared" si="3"/>
        <v>#N/A</v>
      </c>
    </row>
    <row r="48" spans="1:10" ht="15">
      <c r="A48" s="5">
        <f t="shared" si="4"/>
        <v>91</v>
      </c>
      <c r="B48" s="5">
        <f t="shared" si="5"/>
        <v>2030</v>
      </c>
      <c r="C48" s="6" t="e">
        <f t="shared" si="6"/>
        <v>#N/A</v>
      </c>
      <c r="D48" s="6" t="e">
        <f t="shared" si="0"/>
        <v>#N/A</v>
      </c>
      <c r="E48" s="7"/>
      <c r="F48" s="6" t="e">
        <f t="shared" si="1"/>
        <v>#N/A</v>
      </c>
      <c r="G48" s="6" t="e">
        <f t="shared" si="2"/>
        <v>#N/A</v>
      </c>
      <c r="H48" s="6">
        <f t="shared" si="7"/>
        <v>207935.23385601892</v>
      </c>
      <c r="I48" s="7"/>
      <c r="J48" s="6" t="e">
        <f t="shared" si="3"/>
        <v>#N/A</v>
      </c>
    </row>
    <row r="49" spans="1:10" ht="15">
      <c r="A49" s="5">
        <f t="shared" si="4"/>
        <v>92</v>
      </c>
      <c r="B49" s="5">
        <f t="shared" si="5"/>
        <v>2031</v>
      </c>
      <c r="C49" s="6" t="e">
        <f t="shared" si="6"/>
        <v>#N/A</v>
      </c>
      <c r="D49" s="6" t="e">
        <f t="shared" si="0"/>
        <v>#N/A</v>
      </c>
      <c r="E49" s="7"/>
      <c r="F49" s="6" t="e">
        <f t="shared" si="1"/>
        <v>#N/A</v>
      </c>
      <c r="G49" s="6" t="e">
        <f t="shared" si="2"/>
        <v>#N/A</v>
      </c>
      <c r="H49" s="6">
        <f t="shared" si="7"/>
        <v>216252.64321025967</v>
      </c>
      <c r="I49" s="7"/>
      <c r="J49" s="6" t="e">
        <f t="shared" si="3"/>
        <v>#N/A</v>
      </c>
    </row>
    <row r="50" spans="1:10" ht="15">
      <c r="A50" s="5">
        <f t="shared" si="4"/>
        <v>93</v>
      </c>
      <c r="B50" s="5">
        <f t="shared" si="5"/>
        <v>2032</v>
      </c>
      <c r="C50" s="6" t="e">
        <f t="shared" si="6"/>
        <v>#N/A</v>
      </c>
      <c r="D50" s="6" t="e">
        <f t="shared" si="0"/>
        <v>#N/A</v>
      </c>
      <c r="E50" s="7"/>
      <c r="F50" s="6" t="e">
        <f t="shared" si="1"/>
        <v>#N/A</v>
      </c>
      <c r="G50" s="6" t="e">
        <f t="shared" si="2"/>
        <v>#N/A</v>
      </c>
      <c r="H50" s="6">
        <f t="shared" si="7"/>
        <v>224902.74893867006</v>
      </c>
      <c r="I50" s="7"/>
      <c r="J50" s="6" t="e">
        <f t="shared" si="3"/>
        <v>#N/A</v>
      </c>
    </row>
    <row r="51" spans="1:10" ht="15">
      <c r="A51" s="5">
        <f t="shared" si="4"/>
        <v>94</v>
      </c>
      <c r="B51" s="5">
        <f t="shared" si="5"/>
        <v>2033</v>
      </c>
      <c r="C51" s="6" t="e">
        <f t="shared" si="6"/>
        <v>#N/A</v>
      </c>
      <c r="D51" s="6" t="e">
        <f t="shared" si="0"/>
        <v>#N/A</v>
      </c>
      <c r="E51" s="7"/>
      <c r="F51" s="6" t="e">
        <f t="shared" si="1"/>
        <v>#N/A</v>
      </c>
      <c r="G51" s="6" t="e">
        <f t="shared" si="2"/>
        <v>#N/A</v>
      </c>
      <c r="H51" s="6">
        <f t="shared" si="7"/>
        <v>233898.85889621687</v>
      </c>
      <c r="I51" s="7"/>
      <c r="J51" s="6" t="e">
        <f t="shared" si="3"/>
        <v>#N/A</v>
      </c>
    </row>
    <row r="52" spans="1:10" ht="15">
      <c r="A52" s="5">
        <f t="shared" si="4"/>
        <v>95</v>
      </c>
      <c r="B52" s="5">
        <f t="shared" si="5"/>
        <v>2034</v>
      </c>
      <c r="C52" s="6" t="e">
        <f t="shared" si="6"/>
        <v>#N/A</v>
      </c>
      <c r="D52" s="6" t="e">
        <f t="shared" si="0"/>
        <v>#N/A</v>
      </c>
      <c r="E52" s="7"/>
      <c r="F52" s="6" t="e">
        <f t="shared" si="1"/>
        <v>#N/A</v>
      </c>
      <c r="G52" s="6" t="e">
        <f t="shared" si="2"/>
        <v>#N/A</v>
      </c>
      <c r="H52" s="6">
        <f t="shared" si="7"/>
        <v>243254.81325206556</v>
      </c>
      <c r="I52" s="7"/>
      <c r="J52" s="6" t="e">
        <f t="shared" si="3"/>
        <v>#N/A</v>
      </c>
    </row>
    <row r="53" spans="1:10" ht="15">
      <c r="A53" s="5">
        <f t="shared" si="4"/>
        <v>96</v>
      </c>
      <c r="B53" s="5">
        <f t="shared" si="5"/>
        <v>2035</v>
      </c>
      <c r="C53" s="6" t="e">
        <f t="shared" si="6"/>
        <v>#N/A</v>
      </c>
      <c r="D53" s="6" t="e">
        <f t="shared" si="0"/>
        <v>#N/A</v>
      </c>
      <c r="E53" s="7"/>
      <c r="F53" s="6" t="e">
        <f t="shared" si="1"/>
        <v>#N/A</v>
      </c>
      <c r="G53" s="6" t="e">
        <f t="shared" si="2"/>
        <v>#N/A</v>
      </c>
      <c r="H53" s="6">
        <f t="shared" si="7"/>
        <v>252985.0057821482</v>
      </c>
      <c r="I53" s="7"/>
      <c r="J53" s="6" t="e">
        <f t="shared" si="3"/>
        <v>#N/A</v>
      </c>
    </row>
    <row r="54" spans="1:10" ht="15">
      <c r="A54" s="5">
        <f t="shared" si="4"/>
        <v>97</v>
      </c>
      <c r="B54" s="5">
        <f t="shared" si="5"/>
        <v>2036</v>
      </c>
      <c r="C54" s="6" t="e">
        <f t="shared" si="6"/>
        <v>#N/A</v>
      </c>
      <c r="D54" s="6" t="e">
        <f aca="true" t="shared" si="8" ref="D54:D71">C54*INT</f>
        <v>#N/A</v>
      </c>
      <c r="E54" s="7"/>
      <c r="F54" s="6" t="e">
        <f aca="true" t="shared" si="9" ref="F54:F71">D54+E54</f>
        <v>#N/A</v>
      </c>
      <c r="G54" s="6" t="e">
        <f aca="true" t="shared" si="10" ref="G54:G71">F54*TAX</f>
        <v>#N/A</v>
      </c>
      <c r="H54" s="6">
        <f t="shared" si="7"/>
        <v>263104.4060134341</v>
      </c>
      <c r="I54" s="7"/>
      <c r="J54" s="6" t="e">
        <f aca="true" t="shared" si="11" ref="J54:J71">C54+F54-G54-H54-I54</f>
        <v>#N/A</v>
      </c>
    </row>
    <row r="55" spans="1:10" ht="15">
      <c r="A55" s="5">
        <f aca="true" t="shared" si="12" ref="A55:A71">A54+1</f>
        <v>98</v>
      </c>
      <c r="B55" s="5">
        <f aca="true" t="shared" si="13" ref="B55:B71">B54+1</f>
        <v>2037</v>
      </c>
      <c r="C55" s="6" t="e">
        <f aca="true" t="shared" si="14" ref="C55:C71">IF(J54&gt;0,J54,NA())</f>
        <v>#N/A</v>
      </c>
      <c r="D55" s="6" t="e">
        <f t="shared" si="8"/>
        <v>#N/A</v>
      </c>
      <c r="E55" s="7"/>
      <c r="F55" s="6" t="e">
        <f t="shared" si="9"/>
        <v>#N/A</v>
      </c>
      <c r="G55" s="6" t="e">
        <f t="shared" si="10"/>
        <v>#N/A</v>
      </c>
      <c r="H55" s="6">
        <f aca="true" t="shared" si="15" ref="H55:H71">H54*(1+INF)</f>
        <v>273628.5822539715</v>
      </c>
      <c r="I55" s="7"/>
      <c r="J55" s="6" t="e">
        <f t="shared" si="11"/>
        <v>#N/A</v>
      </c>
    </row>
    <row r="56" spans="1:10" ht="15">
      <c r="A56" s="5">
        <f t="shared" si="12"/>
        <v>99</v>
      </c>
      <c r="B56" s="5">
        <f t="shared" si="13"/>
        <v>2038</v>
      </c>
      <c r="C56" s="6" t="e">
        <f t="shared" si="14"/>
        <v>#N/A</v>
      </c>
      <c r="D56" s="6" t="e">
        <f t="shared" si="8"/>
        <v>#N/A</v>
      </c>
      <c r="E56" s="7"/>
      <c r="F56" s="6" t="e">
        <f t="shared" si="9"/>
        <v>#N/A</v>
      </c>
      <c r="G56" s="6" t="e">
        <f t="shared" si="10"/>
        <v>#N/A</v>
      </c>
      <c r="H56" s="6">
        <f t="shared" si="15"/>
        <v>284573.7255441304</v>
      </c>
      <c r="I56" s="7"/>
      <c r="J56" s="6" t="e">
        <f t="shared" si="11"/>
        <v>#N/A</v>
      </c>
    </row>
    <row r="57" spans="1:10" ht="15">
      <c r="A57" s="5">
        <f t="shared" si="12"/>
        <v>100</v>
      </c>
      <c r="B57" s="5">
        <f t="shared" si="13"/>
        <v>2039</v>
      </c>
      <c r="C57" s="6" t="e">
        <f t="shared" si="14"/>
        <v>#N/A</v>
      </c>
      <c r="D57" s="6" t="e">
        <f t="shared" si="8"/>
        <v>#N/A</v>
      </c>
      <c r="E57" s="7"/>
      <c r="F57" s="6" t="e">
        <f t="shared" si="9"/>
        <v>#N/A</v>
      </c>
      <c r="G57" s="6" t="e">
        <f t="shared" si="10"/>
        <v>#N/A</v>
      </c>
      <c r="H57" s="6">
        <f t="shared" si="15"/>
        <v>295956.6745658956</v>
      </c>
      <c r="I57" s="7"/>
      <c r="J57" s="6" t="e">
        <f t="shared" si="11"/>
        <v>#N/A</v>
      </c>
    </row>
    <row r="58" spans="1:10" ht="15">
      <c r="A58" s="5">
        <f t="shared" si="12"/>
        <v>101</v>
      </c>
      <c r="B58" s="5">
        <f t="shared" si="13"/>
        <v>2040</v>
      </c>
      <c r="C58" s="6" t="e">
        <f t="shared" si="14"/>
        <v>#N/A</v>
      </c>
      <c r="D58" s="6" t="e">
        <f t="shared" si="8"/>
        <v>#N/A</v>
      </c>
      <c r="E58" s="7"/>
      <c r="F58" s="6" t="e">
        <f t="shared" si="9"/>
        <v>#N/A</v>
      </c>
      <c r="G58" s="6" t="e">
        <f t="shared" si="10"/>
        <v>#N/A</v>
      </c>
      <c r="H58" s="6">
        <f t="shared" si="15"/>
        <v>307794.9415485314</v>
      </c>
      <c r="I58" s="7"/>
      <c r="J58" s="6" t="e">
        <f t="shared" si="11"/>
        <v>#N/A</v>
      </c>
    </row>
    <row r="59" spans="1:10" ht="15">
      <c r="A59" s="5">
        <f t="shared" si="12"/>
        <v>102</v>
      </c>
      <c r="B59" s="5">
        <f t="shared" si="13"/>
        <v>2041</v>
      </c>
      <c r="C59" s="6" t="e">
        <f t="shared" si="14"/>
        <v>#N/A</v>
      </c>
      <c r="D59" s="6" t="e">
        <f t="shared" si="8"/>
        <v>#N/A</v>
      </c>
      <c r="E59" s="7"/>
      <c r="F59" s="6" t="e">
        <f t="shared" si="9"/>
        <v>#N/A</v>
      </c>
      <c r="G59" s="6" t="e">
        <f t="shared" si="10"/>
        <v>#N/A</v>
      </c>
      <c r="H59" s="6">
        <f t="shared" si="15"/>
        <v>320106.7392104727</v>
      </c>
      <c r="I59" s="7"/>
      <c r="J59" s="6" t="e">
        <f t="shared" si="11"/>
        <v>#N/A</v>
      </c>
    </row>
    <row r="60" spans="1:10" ht="15">
      <c r="A60" s="5">
        <f t="shared" si="12"/>
        <v>103</v>
      </c>
      <c r="B60" s="5">
        <f t="shared" si="13"/>
        <v>2042</v>
      </c>
      <c r="C60" s="6" t="e">
        <f t="shared" si="14"/>
        <v>#N/A</v>
      </c>
      <c r="D60" s="6" t="e">
        <f t="shared" si="8"/>
        <v>#N/A</v>
      </c>
      <c r="E60" s="7"/>
      <c r="F60" s="6" t="e">
        <f t="shared" si="9"/>
        <v>#N/A</v>
      </c>
      <c r="G60" s="6" t="e">
        <f t="shared" si="10"/>
        <v>#N/A</v>
      </c>
      <c r="H60" s="6">
        <f t="shared" si="15"/>
        <v>332911.0087788916</v>
      </c>
      <c r="I60" s="7"/>
      <c r="J60" s="6" t="e">
        <f t="shared" si="11"/>
        <v>#N/A</v>
      </c>
    </row>
    <row r="61" spans="1:10" ht="15">
      <c r="A61" s="5">
        <f t="shared" si="12"/>
        <v>104</v>
      </c>
      <c r="B61" s="5">
        <f t="shared" si="13"/>
        <v>2043</v>
      </c>
      <c r="C61" s="6" t="e">
        <f t="shared" si="14"/>
        <v>#N/A</v>
      </c>
      <c r="D61" s="6" t="e">
        <f t="shared" si="8"/>
        <v>#N/A</v>
      </c>
      <c r="E61" s="7"/>
      <c r="F61" s="6" t="e">
        <f t="shared" si="9"/>
        <v>#N/A</v>
      </c>
      <c r="G61" s="6" t="e">
        <f t="shared" si="10"/>
        <v>#N/A</v>
      </c>
      <c r="H61" s="6">
        <f t="shared" si="15"/>
        <v>346227.4491300473</v>
      </c>
      <c r="I61" s="7"/>
      <c r="J61" s="6" t="e">
        <f t="shared" si="11"/>
        <v>#N/A</v>
      </c>
    </row>
    <row r="62" spans="1:10" ht="15">
      <c r="A62" s="5">
        <f t="shared" si="12"/>
        <v>105</v>
      </c>
      <c r="B62" s="5">
        <f t="shared" si="13"/>
        <v>2044</v>
      </c>
      <c r="C62" s="6" t="e">
        <f t="shared" si="14"/>
        <v>#N/A</v>
      </c>
      <c r="D62" s="6" t="e">
        <f t="shared" si="8"/>
        <v>#N/A</v>
      </c>
      <c r="E62" s="7"/>
      <c r="F62" s="6" t="e">
        <f t="shared" si="9"/>
        <v>#N/A</v>
      </c>
      <c r="G62" s="6" t="e">
        <f t="shared" si="10"/>
        <v>#N/A</v>
      </c>
      <c r="H62" s="6">
        <f t="shared" si="15"/>
        <v>360076.5470952492</v>
      </c>
      <c r="I62" s="7"/>
      <c r="J62" s="6" t="e">
        <f t="shared" si="11"/>
        <v>#N/A</v>
      </c>
    </row>
    <row r="63" spans="1:10" ht="15">
      <c r="A63" s="5">
        <f t="shared" si="12"/>
        <v>106</v>
      </c>
      <c r="B63" s="5">
        <f t="shared" si="13"/>
        <v>2045</v>
      </c>
      <c r="C63" s="6" t="e">
        <f t="shared" si="14"/>
        <v>#N/A</v>
      </c>
      <c r="D63" s="6" t="e">
        <f t="shared" si="8"/>
        <v>#N/A</v>
      </c>
      <c r="E63" s="7"/>
      <c r="F63" s="6" t="e">
        <f t="shared" si="9"/>
        <v>#N/A</v>
      </c>
      <c r="G63" s="6" t="e">
        <f t="shared" si="10"/>
        <v>#N/A</v>
      </c>
      <c r="H63" s="6">
        <f t="shared" si="15"/>
        <v>374479.60897905915</v>
      </c>
      <c r="I63" s="7"/>
      <c r="J63" s="6" t="e">
        <f t="shared" si="11"/>
        <v>#N/A</v>
      </c>
    </row>
    <row r="64" spans="1:10" ht="15">
      <c r="A64" s="5">
        <f t="shared" si="12"/>
        <v>107</v>
      </c>
      <c r="B64" s="5">
        <f t="shared" si="13"/>
        <v>2046</v>
      </c>
      <c r="C64" s="6" t="e">
        <f t="shared" si="14"/>
        <v>#N/A</v>
      </c>
      <c r="D64" s="6" t="e">
        <f t="shared" si="8"/>
        <v>#N/A</v>
      </c>
      <c r="E64" s="7"/>
      <c r="F64" s="6" t="e">
        <f t="shared" si="9"/>
        <v>#N/A</v>
      </c>
      <c r="G64" s="6" t="e">
        <f t="shared" si="10"/>
        <v>#N/A</v>
      </c>
      <c r="H64" s="6">
        <f t="shared" si="15"/>
        <v>389458.79333822156</v>
      </c>
      <c r="I64" s="7"/>
      <c r="J64" s="6" t="e">
        <f t="shared" si="11"/>
        <v>#N/A</v>
      </c>
    </row>
    <row r="65" spans="1:10" ht="15">
      <c r="A65" s="5">
        <f t="shared" si="12"/>
        <v>108</v>
      </c>
      <c r="B65" s="5">
        <f t="shared" si="13"/>
        <v>2047</v>
      </c>
      <c r="C65" s="6" t="e">
        <f t="shared" si="14"/>
        <v>#N/A</v>
      </c>
      <c r="D65" s="6" t="e">
        <f t="shared" si="8"/>
        <v>#N/A</v>
      </c>
      <c r="E65" s="7"/>
      <c r="F65" s="6" t="e">
        <f t="shared" si="9"/>
        <v>#N/A</v>
      </c>
      <c r="G65" s="6" t="e">
        <f t="shared" si="10"/>
        <v>#N/A</v>
      </c>
      <c r="H65" s="6">
        <f t="shared" si="15"/>
        <v>405037.14507175045</v>
      </c>
      <c r="I65" s="7"/>
      <c r="J65" s="6" t="e">
        <f t="shared" si="11"/>
        <v>#N/A</v>
      </c>
    </row>
    <row r="66" spans="1:10" ht="15">
      <c r="A66" s="5">
        <f t="shared" si="12"/>
        <v>109</v>
      </c>
      <c r="B66" s="5">
        <f t="shared" si="13"/>
        <v>2048</v>
      </c>
      <c r="C66" s="6" t="e">
        <f t="shared" si="14"/>
        <v>#N/A</v>
      </c>
      <c r="D66" s="6" t="e">
        <f t="shared" si="8"/>
        <v>#N/A</v>
      </c>
      <c r="E66" s="7"/>
      <c r="F66" s="6" t="e">
        <f t="shared" si="9"/>
        <v>#N/A</v>
      </c>
      <c r="G66" s="6" t="e">
        <f t="shared" si="10"/>
        <v>#N/A</v>
      </c>
      <c r="H66" s="6">
        <f t="shared" si="15"/>
        <v>421238.63087462046</v>
      </c>
      <c r="I66" s="7"/>
      <c r="J66" s="6" t="e">
        <f t="shared" si="11"/>
        <v>#N/A</v>
      </c>
    </row>
    <row r="67" spans="1:10" ht="15">
      <c r="A67" s="5">
        <f t="shared" si="12"/>
        <v>110</v>
      </c>
      <c r="B67" s="5">
        <f t="shared" si="13"/>
        <v>2049</v>
      </c>
      <c r="C67" s="6" t="e">
        <f t="shared" si="14"/>
        <v>#N/A</v>
      </c>
      <c r="D67" s="6" t="e">
        <f t="shared" si="8"/>
        <v>#N/A</v>
      </c>
      <c r="E67" s="7"/>
      <c r="F67" s="6" t="e">
        <f t="shared" si="9"/>
        <v>#N/A</v>
      </c>
      <c r="G67" s="6" t="e">
        <f t="shared" si="10"/>
        <v>#N/A</v>
      </c>
      <c r="H67" s="6">
        <f t="shared" si="15"/>
        <v>438088.1761096053</v>
      </c>
      <c r="I67" s="7"/>
      <c r="J67" s="6" t="e">
        <f t="shared" si="11"/>
        <v>#N/A</v>
      </c>
    </row>
    <row r="68" spans="1:10" ht="15">
      <c r="A68" s="5">
        <f t="shared" si="12"/>
        <v>111</v>
      </c>
      <c r="B68" s="5">
        <f t="shared" si="13"/>
        <v>2050</v>
      </c>
      <c r="C68" s="6" t="e">
        <f t="shared" si="14"/>
        <v>#N/A</v>
      </c>
      <c r="D68" s="6" t="e">
        <f t="shared" si="8"/>
        <v>#N/A</v>
      </c>
      <c r="E68" s="7"/>
      <c r="F68" s="6" t="e">
        <f t="shared" si="9"/>
        <v>#N/A</v>
      </c>
      <c r="G68" s="6" t="e">
        <f t="shared" si="10"/>
        <v>#N/A</v>
      </c>
      <c r="H68" s="6">
        <f t="shared" si="15"/>
        <v>455611.7031539895</v>
      </c>
      <c r="I68" s="7"/>
      <c r="J68" s="6" t="e">
        <f t="shared" si="11"/>
        <v>#N/A</v>
      </c>
    </row>
    <row r="69" spans="1:10" ht="15">
      <c r="A69" s="5">
        <f t="shared" si="12"/>
        <v>112</v>
      </c>
      <c r="B69" s="5">
        <f t="shared" si="13"/>
        <v>2051</v>
      </c>
      <c r="C69" s="6" t="e">
        <f t="shared" si="14"/>
        <v>#N/A</v>
      </c>
      <c r="D69" s="6" t="e">
        <f t="shared" si="8"/>
        <v>#N/A</v>
      </c>
      <c r="E69" s="7"/>
      <c r="F69" s="6" t="e">
        <f t="shared" si="9"/>
        <v>#N/A</v>
      </c>
      <c r="G69" s="6" t="e">
        <f t="shared" si="10"/>
        <v>#N/A</v>
      </c>
      <c r="H69" s="6">
        <f t="shared" si="15"/>
        <v>473836.1712801491</v>
      </c>
      <c r="I69" s="7"/>
      <c r="J69" s="6" t="e">
        <f t="shared" si="11"/>
        <v>#N/A</v>
      </c>
    </row>
    <row r="70" spans="1:10" ht="15">
      <c r="A70" s="5">
        <f t="shared" si="12"/>
        <v>113</v>
      </c>
      <c r="B70" s="5">
        <f t="shared" si="13"/>
        <v>2052</v>
      </c>
      <c r="C70" s="6" t="e">
        <f t="shared" si="14"/>
        <v>#N/A</v>
      </c>
      <c r="D70" s="6" t="e">
        <f t="shared" si="8"/>
        <v>#N/A</v>
      </c>
      <c r="E70" s="7"/>
      <c r="F70" s="6" t="e">
        <f t="shared" si="9"/>
        <v>#N/A</v>
      </c>
      <c r="G70" s="6" t="e">
        <f t="shared" si="10"/>
        <v>#N/A</v>
      </c>
      <c r="H70" s="6">
        <f t="shared" si="15"/>
        <v>492789.61813135503</v>
      </c>
      <c r="I70" s="7"/>
      <c r="J70" s="6" t="e">
        <f t="shared" si="11"/>
        <v>#N/A</v>
      </c>
    </row>
    <row r="71" spans="1:10" ht="15">
      <c r="A71" s="5">
        <f t="shared" si="12"/>
        <v>114</v>
      </c>
      <c r="B71" s="5">
        <f t="shared" si="13"/>
        <v>2053</v>
      </c>
      <c r="C71" s="6" t="e">
        <f t="shared" si="14"/>
        <v>#N/A</v>
      </c>
      <c r="D71" s="6" t="e">
        <f t="shared" si="8"/>
        <v>#N/A</v>
      </c>
      <c r="E71" s="7"/>
      <c r="F71" s="6" t="e">
        <f t="shared" si="9"/>
        <v>#N/A</v>
      </c>
      <c r="G71" s="6" t="e">
        <f t="shared" si="10"/>
        <v>#N/A</v>
      </c>
      <c r="H71" s="6">
        <f t="shared" si="15"/>
        <v>512501.20285660925</v>
      </c>
      <c r="I71" s="7"/>
      <c r="J71" s="6" t="e">
        <f t="shared" si="11"/>
        <v>#N/A</v>
      </c>
    </row>
  </sheetData>
  <sheetProtection password="E4F0" sheet="1" objects="1" scenarios="1"/>
  <hyperlinks>
    <hyperlink ref="G1" r:id="rId1" display="http://www.mortgage-investments.com"/>
  </hyperlinks>
  <printOptions/>
  <pageMargins left="0.5" right="0.5" top="0.5" bottom="0.5" header="0.5" footer="0.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Linton</cp:lastModifiedBy>
  <dcterms:created xsi:type="dcterms:W3CDTF">2001-06-04T03:25:28Z</dcterms:created>
  <dcterms:modified xsi:type="dcterms:W3CDTF">2004-11-01T17:17:41Z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